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ildSafeBC Dev 2020\Community Applications\"/>
    </mc:Choice>
  </mc:AlternateContent>
  <workbookProtection workbookPassword="C98D" lockStructure="1"/>
  <bookViews>
    <workbookView xWindow="240" yWindow="48" windowWidth="19440" windowHeight="100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Sheet1!$A$1:$C$37</definedName>
  </definedNames>
  <calcPr calcId="152511"/>
</workbook>
</file>

<file path=xl/calcChain.xml><?xml version="1.0" encoding="utf-8"?>
<calcChain xmlns="http://schemas.openxmlformats.org/spreadsheetml/2006/main">
  <c r="B49" i="1" l="1"/>
  <c r="C15" i="1" l="1"/>
  <c r="B40" i="1" l="1"/>
  <c r="B43" i="1" s="1"/>
  <c r="B45" i="1" l="1"/>
  <c r="C17" i="1"/>
  <c r="C18" i="1" s="1"/>
  <c r="B51" i="1" l="1"/>
  <c r="B29" i="1"/>
  <c r="B32" i="1" s="1"/>
  <c r="C27" i="1"/>
  <c r="C28" i="1" l="1"/>
  <c r="C29" i="1" s="1"/>
  <c r="C32" i="1" l="1"/>
  <c r="C34" i="1" s="1"/>
  <c r="C36" i="1" s="1"/>
  <c r="B34" i="1" l="1"/>
  <c r="B36" i="1" s="1"/>
  <c r="C20" i="1"/>
  <c r="C22" i="1" s="1"/>
  <c r="B53" i="1" l="1"/>
  <c r="C14" i="1" s="1"/>
</calcChain>
</file>

<file path=xl/sharedStrings.xml><?xml version="1.0" encoding="utf-8"?>
<sst xmlns="http://schemas.openxmlformats.org/spreadsheetml/2006/main" count="42" uniqueCount="40">
  <si>
    <t>Base program expenses supplied by community</t>
  </si>
  <si>
    <t>Total cost to community</t>
  </si>
  <si>
    <t>Base wage</t>
  </si>
  <si>
    <t>Base hours</t>
  </si>
  <si>
    <t>Base total</t>
  </si>
  <si>
    <t>Employment Costs</t>
  </si>
  <si>
    <t>Total with employment costs</t>
  </si>
  <si>
    <t>Admin cost</t>
  </si>
  <si>
    <t>Total with admin</t>
  </si>
  <si>
    <t>Cost per hour</t>
  </si>
  <si>
    <t>WildSafeBC</t>
  </si>
  <si>
    <t>Extra hours the community will support: Refer to #2 above</t>
  </si>
  <si>
    <t>Subtotal for  community's contribution</t>
  </si>
  <si>
    <t>Cost of extra hours</t>
  </si>
  <si>
    <t>Extra expenses that the community will cover: Refer to #3 above</t>
  </si>
  <si>
    <t>CBT Base Wage</t>
  </si>
  <si>
    <t>CBT Base hours</t>
  </si>
  <si>
    <t>CBT Base Total</t>
  </si>
  <si>
    <t>Employment costs</t>
  </si>
  <si>
    <t>Admin Cost</t>
  </si>
  <si>
    <t>CBT Total with admin</t>
  </si>
  <si>
    <t>CBT for Expenses</t>
  </si>
  <si>
    <t>Base program expenses supplied by CBT</t>
  </si>
  <si>
    <t>admin cost</t>
  </si>
  <si>
    <t>CBT total expenses with admin</t>
  </si>
  <si>
    <t>Total CBT Contribution</t>
  </si>
  <si>
    <t>Total wages</t>
  </si>
  <si>
    <t>*BCCF administration fees are added into every calculation*</t>
  </si>
  <si>
    <t xml:space="preserve">Bi-weekly Stat Pay </t>
  </si>
  <si>
    <t>Instructions for use:  All cells are locked except the coloured ones - this is where you enter your numbers.</t>
  </si>
  <si>
    <t xml:space="preserve">Wage top-up (communities can fund above the $14.50/hour base) Refer to #1 above.  This amount will be reflected for the total wages of the employee. </t>
  </si>
  <si>
    <t>Base program (580hours @ $14.50/hour base wage) supplied by BCCF</t>
  </si>
  <si>
    <t xml:space="preserve"> Financial Worksheet for CBT Communities 2020</t>
  </si>
  <si>
    <t>6. This worksheet hereby forms a portion of your application and becomes part of the contract indicating your intent to contribute the below amount to the 2020 WildSafeBC program.</t>
  </si>
  <si>
    <t>4. The amount you, the Funding partner, will contribute is highlighted in cell C22.*</t>
  </si>
  <si>
    <r>
      <t xml:space="preserve">3. Enter the amount over and above the base </t>
    </r>
    <r>
      <rPr>
        <b/>
        <sz val="12"/>
        <color theme="1"/>
        <rFont val="Calibri"/>
        <family val="2"/>
        <scheme val="minor"/>
      </rPr>
      <t>$4,000</t>
    </r>
    <r>
      <rPr>
        <sz val="12"/>
        <color theme="1"/>
        <rFont val="Calibri"/>
        <family val="2"/>
        <scheme val="minor"/>
      </rPr>
      <t xml:space="preserve"> amount that your community is willing to put forward to cover </t>
    </r>
    <r>
      <rPr>
        <b/>
        <sz val="12"/>
        <color theme="1"/>
        <rFont val="Calibri"/>
        <family val="2"/>
        <scheme val="minor"/>
      </rPr>
      <t>non-wage related expenses</t>
    </r>
    <r>
      <rPr>
        <sz val="12"/>
        <color theme="1"/>
        <rFont val="Calibri"/>
        <family val="2"/>
        <scheme val="minor"/>
      </rPr>
      <t xml:space="preserve"> of the program in cell C21*</t>
    </r>
  </si>
  <si>
    <t>1. Enter the amount of a wage top-up (per hour amount) that your community is willing to pay the coordinator over and above the base wage of $14.50/hour in to cell B17. For example, if you would like the coordinator to be paid $18/hr type $3.50 in B17.*</t>
  </si>
  <si>
    <t>5. Save this workbook as:  2020 WildafeBC - Community Name.xls and attach it as a file with your application form.</t>
  </si>
  <si>
    <t>2. Enter the number of extra hours beyond the 580 base hours of the program that your community is willing to support in cell B19 - note, this amount is limited to the dropdown list that appears.*</t>
  </si>
  <si>
    <t>This form must accompany your application 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</si>
</sst>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44">
    <xf numFmtId="0" fontId="0" fillId="0" borderId="0" xfId="0"/>
    <xf numFmtId="164" fontId="3" fillId="5" borderId="6" xfId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164" fontId="3" fillId="3" borderId="5" xfId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3" xfId="1" applyFont="1" applyBorder="1" applyProtection="1">
      <protection hidden="1"/>
    </xf>
    <xf numFmtId="0" fontId="3" fillId="0" borderId="4" xfId="0" applyFont="1" applyFill="1" applyBorder="1" applyProtection="1">
      <protection hidden="1"/>
    </xf>
    <xf numFmtId="164" fontId="3" fillId="0" borderId="6" xfId="1" applyFont="1" applyBorder="1" applyProtection="1">
      <protection hidden="1"/>
    </xf>
    <xf numFmtId="0" fontId="3" fillId="0" borderId="4" xfId="0" applyFont="1" applyFill="1" applyBorder="1" applyAlignment="1" applyProtection="1">
      <alignment vertical="top" wrapText="1"/>
      <protection hidden="1"/>
    </xf>
    <xf numFmtId="164" fontId="4" fillId="0" borderId="6" xfId="1" applyFont="1" applyBorder="1" applyProtection="1">
      <protection hidden="1"/>
    </xf>
    <xf numFmtId="0" fontId="3" fillId="0" borderId="6" xfId="0" applyFont="1" applyBorder="1" applyProtection="1">
      <protection hidden="1"/>
    </xf>
    <xf numFmtId="164" fontId="4" fillId="4" borderId="7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1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165" fontId="1" fillId="0" borderId="0" xfId="2" applyNumberFormat="1" applyFont="1" applyProtection="1">
      <protection hidden="1"/>
    </xf>
    <xf numFmtId="9" fontId="1" fillId="0" borderId="0" xfId="2" applyFont="1" applyProtection="1">
      <protection hidden="1"/>
    </xf>
    <xf numFmtId="10" fontId="1" fillId="0" borderId="0" xfId="2" applyNumberFormat="1" applyFont="1" applyProtection="1">
      <protection hidden="1"/>
    </xf>
    <xf numFmtId="0" fontId="3" fillId="0" borderId="12" xfId="0" applyFont="1" applyFill="1" applyBorder="1" applyProtection="1">
      <protection hidden="1"/>
    </xf>
    <xf numFmtId="0" fontId="3" fillId="0" borderId="13" xfId="0" applyFont="1" applyBorder="1" applyProtection="1">
      <protection hidden="1"/>
    </xf>
    <xf numFmtId="164" fontId="3" fillId="0" borderId="14" xfId="1" applyFont="1" applyBorder="1" applyProtection="1">
      <protection hidden="1"/>
    </xf>
    <xf numFmtId="10" fontId="0" fillId="0" borderId="0" xfId="0" applyNumberFormat="1" applyProtection="1">
      <protection hidden="1"/>
    </xf>
    <xf numFmtId="164" fontId="0" fillId="0" borderId="0" xfId="1" applyFont="1" applyProtection="1">
      <protection hidden="1"/>
    </xf>
    <xf numFmtId="9" fontId="0" fillId="0" borderId="0" xfId="0" applyNumberFormat="1" applyProtection="1">
      <protection hidden="1"/>
    </xf>
    <xf numFmtId="44" fontId="0" fillId="0" borderId="0" xfId="0" applyNumberFormat="1" applyProtection="1">
      <protection hidden="1"/>
    </xf>
    <xf numFmtId="0" fontId="7" fillId="7" borderId="5" xfId="3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right"/>
      <protection hidden="1"/>
    </xf>
    <xf numFmtId="0" fontId="4" fillId="0" borderId="11" xfId="0" applyFont="1" applyFill="1" applyBorder="1" applyAlignment="1" applyProtection="1">
      <alignment horizontal="right"/>
      <protection hidden="1"/>
    </xf>
    <xf numFmtId="164" fontId="4" fillId="6" borderId="8" xfId="1" applyFont="1" applyFill="1" applyBorder="1" applyAlignment="1" applyProtection="1">
      <alignment horizontal="right"/>
      <protection hidden="1"/>
    </xf>
    <xf numFmtId="164" fontId="4" fillId="6" borderId="9" xfId="1" applyFont="1" applyFill="1" applyBorder="1" applyAlignment="1" applyProtection="1">
      <alignment horizontal="right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4" borderId="5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</cellXfs>
  <cellStyles count="4">
    <cellStyle name="Bad" xfId="3" builtinId="27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workbookViewId="0">
      <selection activeCell="B17" sqref="B17"/>
    </sheetView>
  </sheetViews>
  <sheetFormatPr defaultColWidth="9.109375" defaultRowHeight="14.4" x14ac:dyDescent="0.3"/>
  <cols>
    <col min="1" max="1" width="67.44140625" style="4" customWidth="1"/>
    <col min="2" max="2" width="14.44140625" style="4" customWidth="1"/>
    <col min="3" max="3" width="26.6640625" style="4" customWidth="1"/>
    <col min="4" max="16384" width="9.109375" style="4"/>
  </cols>
  <sheetData>
    <row r="1" spans="1:3" ht="25.8" x14ac:dyDescent="0.5">
      <c r="A1" s="32" t="s">
        <v>10</v>
      </c>
      <c r="B1" s="32"/>
      <c r="C1" s="32"/>
    </row>
    <row r="2" spans="1:3" ht="21" x14ac:dyDescent="0.4">
      <c r="A2" s="33" t="s">
        <v>32</v>
      </c>
      <c r="B2" s="33"/>
      <c r="C2" s="33"/>
    </row>
    <row r="3" spans="1:3" ht="15.6" x14ac:dyDescent="0.3">
      <c r="A3" s="34" t="s">
        <v>39</v>
      </c>
      <c r="B3" s="34"/>
      <c r="C3" s="34"/>
    </row>
    <row r="4" spans="1:3" ht="15.6" x14ac:dyDescent="0.3">
      <c r="A4" s="5" t="s">
        <v>29</v>
      </c>
      <c r="B4" s="6"/>
      <c r="C4" s="6"/>
    </row>
    <row r="5" spans="1:3" ht="48.75" customHeight="1" x14ac:dyDescent="0.3">
      <c r="A5" s="41" t="s">
        <v>36</v>
      </c>
      <c r="B5" s="41"/>
      <c r="C5" s="41"/>
    </row>
    <row r="6" spans="1:3" ht="40.5" customHeight="1" x14ac:dyDescent="0.3">
      <c r="A6" s="40" t="s">
        <v>38</v>
      </c>
      <c r="B6" s="40"/>
      <c r="C6" s="40"/>
    </row>
    <row r="7" spans="1:3" ht="33" customHeight="1" x14ac:dyDescent="0.3">
      <c r="A7" s="39" t="s">
        <v>35</v>
      </c>
      <c r="B7" s="39"/>
      <c r="C7" s="39"/>
    </row>
    <row r="8" spans="1:3" ht="24" customHeight="1" x14ac:dyDescent="0.3">
      <c r="A8" s="42" t="s">
        <v>34</v>
      </c>
      <c r="B8" s="42"/>
      <c r="C8" s="42"/>
    </row>
    <row r="9" spans="1:3" ht="22.5" customHeight="1" x14ac:dyDescent="0.3">
      <c r="A9" s="7" t="s">
        <v>37</v>
      </c>
      <c r="B9" s="8"/>
      <c r="C9" s="8"/>
    </row>
    <row r="10" spans="1:3" ht="28.5" customHeight="1" x14ac:dyDescent="0.3"/>
    <row r="11" spans="1:3" ht="15.6" x14ac:dyDescent="0.3">
      <c r="A11" s="34" t="s">
        <v>27</v>
      </c>
      <c r="B11" s="43"/>
      <c r="C11" s="43"/>
    </row>
    <row r="12" spans="1:3" ht="15.6" x14ac:dyDescent="0.3">
      <c r="A12" s="6"/>
      <c r="B12" s="6"/>
      <c r="C12" s="6"/>
    </row>
    <row r="13" spans="1:3" ht="16.2" thickBot="1" x14ac:dyDescent="0.35">
      <c r="A13" s="6"/>
      <c r="B13" s="6"/>
      <c r="C13" s="6"/>
    </row>
    <row r="14" spans="1:3" ht="15.6" x14ac:dyDescent="0.3">
      <c r="A14" s="9" t="s">
        <v>31</v>
      </c>
      <c r="B14" s="10"/>
      <c r="C14" s="11">
        <f>B53</f>
        <v>11898.955199999997</v>
      </c>
    </row>
    <row r="15" spans="1:3" ht="15.6" x14ac:dyDescent="0.3">
      <c r="A15" s="24" t="s">
        <v>22</v>
      </c>
      <c r="B15" s="25"/>
      <c r="C15" s="26">
        <f>B49</f>
        <v>753.98400000000015</v>
      </c>
    </row>
    <row r="16" spans="1:3" ht="15.6" x14ac:dyDescent="0.3">
      <c r="A16" s="12" t="s">
        <v>0</v>
      </c>
      <c r="B16" s="8"/>
      <c r="C16" s="13">
        <v>4000</v>
      </c>
    </row>
    <row r="17" spans="1:3" ht="46.8" x14ac:dyDescent="0.3">
      <c r="A17" s="14" t="s">
        <v>30</v>
      </c>
      <c r="B17" s="3"/>
      <c r="C17" s="13">
        <f>(((B17*B28)*(1+B30)*(1+B31)*(1+C33)))</f>
        <v>0</v>
      </c>
    </row>
    <row r="18" spans="1:3" ht="15.6" x14ac:dyDescent="0.3">
      <c r="A18" s="37" t="s">
        <v>12</v>
      </c>
      <c r="B18" s="38"/>
      <c r="C18" s="15">
        <f>C17+C16</f>
        <v>4000</v>
      </c>
    </row>
    <row r="19" spans="1:3" ht="15.6" x14ac:dyDescent="0.3">
      <c r="A19" s="12" t="s">
        <v>11</v>
      </c>
      <c r="B19" s="2"/>
      <c r="C19" s="16"/>
    </row>
    <row r="20" spans="1:3" ht="15.6" x14ac:dyDescent="0.3">
      <c r="A20" s="12" t="s">
        <v>13</v>
      </c>
      <c r="B20" s="8"/>
      <c r="C20" s="13">
        <f>B19*C36</f>
        <v>0</v>
      </c>
    </row>
    <row r="21" spans="1:3" ht="15.6" x14ac:dyDescent="0.3">
      <c r="A21" s="12" t="s">
        <v>14</v>
      </c>
      <c r="B21" s="8"/>
      <c r="C21" s="1">
        <v>0</v>
      </c>
    </row>
    <row r="22" spans="1:3" ht="16.2" thickBot="1" x14ac:dyDescent="0.35">
      <c r="A22" s="35" t="s">
        <v>1</v>
      </c>
      <c r="B22" s="36"/>
      <c r="C22" s="17">
        <f>((C21*(1+C33)+C20+C18))</f>
        <v>4000</v>
      </c>
    </row>
    <row r="24" spans="1:3" ht="29.25" customHeight="1" x14ac:dyDescent="0.3">
      <c r="A24" s="31" t="s">
        <v>33</v>
      </c>
      <c r="B24" s="31"/>
      <c r="C24" s="31"/>
    </row>
    <row r="25" spans="1:3" hidden="1" x14ac:dyDescent="0.3"/>
    <row r="26" spans="1:3" hidden="1" x14ac:dyDescent="0.3">
      <c r="A26" s="18"/>
    </row>
    <row r="27" spans="1:3" hidden="1" x14ac:dyDescent="0.3">
      <c r="A27" s="4" t="s">
        <v>2</v>
      </c>
      <c r="B27" s="19">
        <v>14.5</v>
      </c>
      <c r="C27" s="20">
        <f>B27+B17</f>
        <v>14.5</v>
      </c>
    </row>
    <row r="28" spans="1:3" hidden="1" x14ac:dyDescent="0.3">
      <c r="A28" s="4" t="s">
        <v>3</v>
      </c>
      <c r="B28" s="4">
        <v>320</v>
      </c>
      <c r="C28" s="4">
        <f>B19</f>
        <v>0</v>
      </c>
    </row>
    <row r="29" spans="1:3" hidden="1" x14ac:dyDescent="0.3">
      <c r="A29" s="4" t="s">
        <v>4</v>
      </c>
      <c r="B29" s="19">
        <f>B28*B27</f>
        <v>4640</v>
      </c>
      <c r="C29" s="19">
        <f>C28*C27</f>
        <v>0</v>
      </c>
    </row>
    <row r="30" spans="1:3" hidden="1" x14ac:dyDescent="0.3">
      <c r="A30" s="4" t="s">
        <v>28</v>
      </c>
      <c r="B30" s="21">
        <v>4.4999999999999998E-2</v>
      </c>
      <c r="C30" s="21">
        <v>4.4999999999999998E-2</v>
      </c>
    </row>
    <row r="31" spans="1:3" hidden="1" x14ac:dyDescent="0.3">
      <c r="A31" s="4" t="s">
        <v>5</v>
      </c>
      <c r="B31" s="22">
        <v>0.2</v>
      </c>
      <c r="C31" s="22">
        <v>0.2</v>
      </c>
    </row>
    <row r="32" spans="1:3" hidden="1" x14ac:dyDescent="0.3">
      <c r="A32" s="4" t="s">
        <v>6</v>
      </c>
      <c r="B32" s="19">
        <f>(B29*(1+B30))*(1+B31)</f>
        <v>5818.5599999999986</v>
      </c>
      <c r="C32" s="19">
        <f>(C29*(1+C30))*(1+C31)</f>
        <v>0</v>
      </c>
    </row>
    <row r="33" spans="1:3" hidden="1" x14ac:dyDescent="0.3">
      <c r="A33" s="4" t="s">
        <v>7</v>
      </c>
      <c r="B33" s="23">
        <v>0.13500000000000001</v>
      </c>
      <c r="C33" s="23">
        <v>0.12</v>
      </c>
    </row>
    <row r="34" spans="1:3" hidden="1" x14ac:dyDescent="0.3">
      <c r="A34" s="4" t="s">
        <v>8</v>
      </c>
      <c r="B34" s="19">
        <f>(1+B33)*B32</f>
        <v>6604.0655999999981</v>
      </c>
      <c r="C34" s="19">
        <f>(1+C33)*C32</f>
        <v>0</v>
      </c>
    </row>
    <row r="35" spans="1:3" hidden="1" x14ac:dyDescent="0.3"/>
    <row r="36" spans="1:3" hidden="1" x14ac:dyDescent="0.3">
      <c r="A36" s="4" t="s">
        <v>9</v>
      </c>
      <c r="B36" s="20">
        <f>B34/B28</f>
        <v>20.637704999999993</v>
      </c>
      <c r="C36" s="20">
        <f>IF(C28&gt;0,C34/C28,0)</f>
        <v>0</v>
      </c>
    </row>
    <row r="37" spans="1:3" hidden="1" x14ac:dyDescent="0.3"/>
    <row r="38" spans="1:3" hidden="1" x14ac:dyDescent="0.3">
      <c r="A38" s="4" t="s">
        <v>15</v>
      </c>
      <c r="B38" s="28">
        <v>14.5</v>
      </c>
    </row>
    <row r="39" spans="1:3" hidden="1" x14ac:dyDescent="0.3">
      <c r="A39" s="4" t="s">
        <v>16</v>
      </c>
      <c r="B39" s="4">
        <v>260</v>
      </c>
    </row>
    <row r="40" spans="1:3" hidden="1" x14ac:dyDescent="0.3">
      <c r="A40" s="4" t="s">
        <v>17</v>
      </c>
      <c r="B40" s="28">
        <f>B38*B39</f>
        <v>3770</v>
      </c>
    </row>
    <row r="41" spans="1:3" hidden="1" x14ac:dyDescent="0.3">
      <c r="A41" s="4" t="s">
        <v>28</v>
      </c>
      <c r="B41" s="27">
        <v>4.4999999999999998E-2</v>
      </c>
    </row>
    <row r="42" spans="1:3" hidden="1" x14ac:dyDescent="0.3">
      <c r="A42" s="4" t="s">
        <v>18</v>
      </c>
      <c r="B42" s="29">
        <v>0.2</v>
      </c>
    </row>
    <row r="43" spans="1:3" hidden="1" x14ac:dyDescent="0.3">
      <c r="A43" s="4" t="s">
        <v>6</v>
      </c>
      <c r="B43" s="28">
        <f>((B40*(1+B41)*(1+B42)))</f>
        <v>4727.579999999999</v>
      </c>
    </row>
    <row r="44" spans="1:3" hidden="1" x14ac:dyDescent="0.3">
      <c r="A44" s="4" t="s">
        <v>19</v>
      </c>
      <c r="B44" s="27">
        <v>0.12</v>
      </c>
    </row>
    <row r="45" spans="1:3" hidden="1" x14ac:dyDescent="0.3">
      <c r="A45" s="4" t="s">
        <v>20</v>
      </c>
      <c r="B45" s="30">
        <f>(1+B44)*B43</f>
        <v>5294.8895999999995</v>
      </c>
    </row>
    <row r="46" spans="1:3" hidden="1" x14ac:dyDescent="0.3">
      <c r="B46" s="30"/>
    </row>
    <row r="47" spans="1:3" hidden="1" x14ac:dyDescent="0.3">
      <c r="A47" s="4" t="s">
        <v>21</v>
      </c>
      <c r="B47" s="30">
        <v>673.2</v>
      </c>
    </row>
    <row r="48" spans="1:3" hidden="1" x14ac:dyDescent="0.3">
      <c r="A48" s="4" t="s">
        <v>23</v>
      </c>
      <c r="B48" s="27">
        <v>0.12</v>
      </c>
    </row>
    <row r="49" spans="1:2" hidden="1" x14ac:dyDescent="0.3">
      <c r="A49" s="4" t="s">
        <v>24</v>
      </c>
      <c r="B49" s="30">
        <f>(1+B48)*B47</f>
        <v>753.98400000000015</v>
      </c>
    </row>
    <row r="50" spans="1:2" hidden="1" x14ac:dyDescent="0.3"/>
    <row r="51" spans="1:2" hidden="1" x14ac:dyDescent="0.3">
      <c r="A51" s="4" t="s">
        <v>25</v>
      </c>
      <c r="B51" s="30">
        <f>B49+B45</f>
        <v>6048.8735999999999</v>
      </c>
    </row>
    <row r="52" spans="1:2" hidden="1" x14ac:dyDescent="0.3"/>
    <row r="53" spans="1:2" hidden="1" x14ac:dyDescent="0.3">
      <c r="A53" s="4" t="s">
        <v>26</v>
      </c>
      <c r="B53" s="30">
        <f>B34+B45</f>
        <v>11898.955199999997</v>
      </c>
    </row>
    <row r="54" spans="1:2" hidden="1" x14ac:dyDescent="0.3"/>
  </sheetData>
  <sheetProtection algorithmName="SHA-512" hashValue="rOodp2nNWSTW3og4UsNAL5HLYfO0LehNrnKLKXCaW0y4AgbAKUqwNmUTzmXN8R5QSe8xxSmWfiDb9hgzRB47Eg==" saltValue="KvJQNWEd+uZ1omifOoZEPw==" spinCount="100000" sheet="1" objects="1" scenarios="1" selectLockedCells="1"/>
  <protectedRanges>
    <protectedRange password="C98D" sqref="B17 B19 C21" name="Range1"/>
  </protectedRanges>
  <mergeCells count="11">
    <mergeCell ref="A24:C24"/>
    <mergeCell ref="A1:C1"/>
    <mergeCell ref="A2:C2"/>
    <mergeCell ref="A3:C3"/>
    <mergeCell ref="A22:B22"/>
    <mergeCell ref="A18:B18"/>
    <mergeCell ref="A7:C7"/>
    <mergeCell ref="A6:C6"/>
    <mergeCell ref="A5:C5"/>
    <mergeCell ref="A8:C8"/>
    <mergeCell ref="A11:C11"/>
  </mergeCells>
  <dataValidations count="1">
    <dataValidation type="list" allowBlank="1" showInputMessage="1" showErrorMessage="1" sqref="B19">
      <formula1>"0,35,70,140,280,420,560"</formula1>
    </dataValidation>
  </dataValidation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Vanessa Isnardy</cp:lastModifiedBy>
  <cp:lastPrinted>2015-12-24T20:00:30Z</cp:lastPrinted>
  <dcterms:created xsi:type="dcterms:W3CDTF">2014-01-15T13:54:09Z</dcterms:created>
  <dcterms:modified xsi:type="dcterms:W3CDTF">2019-12-20T22:26:51Z</dcterms:modified>
</cp:coreProperties>
</file>